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ova\OneDrive\Imagens\"/>
    </mc:Choice>
  </mc:AlternateContent>
  <bookViews>
    <workbookView xWindow="0" yWindow="0" windowWidth="21570" windowHeight="8085"/>
  </bookViews>
  <sheets>
    <sheet name="Planilha geral" sheetId="1" r:id="rId1"/>
    <sheet name="Análise " sheetId="3" r:id="rId2"/>
  </sheets>
  <calcPr calcId="191029"/>
</workbook>
</file>

<file path=xl/calcChain.xml><?xml version="1.0" encoding="utf-8"?>
<calcChain xmlns="http://schemas.openxmlformats.org/spreadsheetml/2006/main">
  <c r="S7" i="1" l="1"/>
  <c r="S5" i="1"/>
  <c r="S4" i="1"/>
  <c r="Q5" i="1"/>
  <c r="Q7" i="1"/>
  <c r="Q9" i="1"/>
  <c r="Q11" i="1"/>
  <c r="Q13" i="1"/>
  <c r="Q15" i="1"/>
  <c r="Q17" i="1"/>
  <c r="Q19" i="1"/>
  <c r="Q21" i="1"/>
  <c r="Q23" i="1"/>
  <c r="Q25" i="1"/>
  <c r="Q27" i="1"/>
  <c r="Q29" i="1"/>
  <c r="Q31" i="1"/>
  <c r="Q33" i="1"/>
  <c r="Q35" i="1"/>
  <c r="Q37" i="1"/>
  <c r="Q3" i="1"/>
  <c r="P18" i="1"/>
  <c r="P19" i="1"/>
  <c r="P26" i="1"/>
  <c r="P27" i="1"/>
  <c r="P34" i="1"/>
  <c r="P35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N4" i="1"/>
  <c r="N11" i="1"/>
  <c r="N12" i="1"/>
  <c r="N19" i="1"/>
  <c r="N20" i="1"/>
  <c r="N27" i="1"/>
  <c r="N28" i="1"/>
  <c r="N35" i="1"/>
  <c r="N36" i="1"/>
  <c r="M4" i="1"/>
  <c r="P4" i="1" s="1"/>
  <c r="M5" i="1"/>
  <c r="N5" i="1" s="1"/>
  <c r="M6" i="1"/>
  <c r="N6" i="1" s="1"/>
  <c r="M7" i="1"/>
  <c r="N7" i="1" s="1"/>
  <c r="M8" i="1"/>
  <c r="N8" i="1" s="1"/>
  <c r="M9" i="1"/>
  <c r="N9" i="1" s="1"/>
  <c r="M10" i="1"/>
  <c r="P10" i="1" s="1"/>
  <c r="M11" i="1"/>
  <c r="P11" i="1" s="1"/>
  <c r="M12" i="1"/>
  <c r="P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M19" i="1"/>
  <c r="M20" i="1"/>
  <c r="P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M27" i="1"/>
  <c r="M28" i="1"/>
  <c r="P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M35" i="1"/>
  <c r="M36" i="1"/>
  <c r="P36" i="1" s="1"/>
  <c r="M37" i="1"/>
  <c r="N37" i="1" s="1"/>
  <c r="M38" i="1"/>
  <c r="N38" i="1" s="1"/>
  <c r="L4" i="1"/>
  <c r="L5" i="1"/>
  <c r="L6" i="1"/>
  <c r="L7" i="1"/>
  <c r="L8" i="1"/>
  <c r="L9" i="1"/>
  <c r="L10" i="1"/>
  <c r="N10" i="1" s="1"/>
  <c r="L11" i="1"/>
  <c r="L12" i="1"/>
  <c r="L13" i="1"/>
  <c r="L14" i="1"/>
  <c r="L15" i="1"/>
  <c r="L16" i="1"/>
  <c r="L17" i="1"/>
  <c r="L18" i="1"/>
  <c r="N18" i="1" s="1"/>
  <c r="L19" i="1"/>
  <c r="L20" i="1"/>
  <c r="L21" i="1"/>
  <c r="L22" i="1"/>
  <c r="L23" i="1"/>
  <c r="L24" i="1"/>
  <c r="L25" i="1"/>
  <c r="L26" i="1"/>
  <c r="N26" i="1" s="1"/>
  <c r="L27" i="1"/>
  <c r="L28" i="1"/>
  <c r="L29" i="1"/>
  <c r="L30" i="1"/>
  <c r="L31" i="1"/>
  <c r="L32" i="1"/>
  <c r="L33" i="1"/>
  <c r="L34" i="1"/>
  <c r="N34" i="1" s="1"/>
  <c r="L35" i="1"/>
  <c r="L36" i="1"/>
  <c r="L37" i="1"/>
  <c r="L38" i="1"/>
  <c r="O3" i="1"/>
  <c r="M3" i="1"/>
  <c r="N3" i="1" s="1"/>
  <c r="L3" i="1"/>
  <c r="P3" i="1" s="1"/>
  <c r="P33" i="1" l="1"/>
  <c r="P25" i="1"/>
  <c r="P17" i="1"/>
  <c r="P9" i="1"/>
  <c r="P32" i="1"/>
  <c r="P24" i="1"/>
  <c r="P16" i="1"/>
  <c r="P8" i="1"/>
  <c r="P7" i="1"/>
  <c r="P6" i="1"/>
  <c r="P31" i="1"/>
  <c r="P23" i="1"/>
  <c r="P15" i="1"/>
  <c r="P38" i="1"/>
  <c r="P30" i="1"/>
  <c r="P22" i="1"/>
  <c r="P14" i="1"/>
  <c r="P37" i="1"/>
  <c r="P29" i="1"/>
  <c r="P21" i="1"/>
  <c r="P13" i="1"/>
  <c r="P5" i="1"/>
</calcChain>
</file>

<file path=xl/sharedStrings.xml><?xml version="1.0" encoding="utf-8"?>
<sst xmlns="http://schemas.openxmlformats.org/spreadsheetml/2006/main" count="165" uniqueCount="96">
  <si>
    <t>MEDICAMENTOS</t>
  </si>
  <si>
    <t>APRESENTAÇÃO</t>
  </si>
  <si>
    <t>MARCA</t>
  </si>
  <si>
    <t>LABORATÓRIO</t>
  </si>
  <si>
    <t>Rede Veríssimo</t>
  </si>
  <si>
    <t>São Luiz Popular</t>
  </si>
  <si>
    <t>Farmácia Redepharma</t>
  </si>
  <si>
    <t>Drogasil</t>
  </si>
  <si>
    <t>Farmácias Pague Menos</t>
  </si>
  <si>
    <t>MEDDARMA</t>
  </si>
  <si>
    <t>Menor Preço</t>
  </si>
  <si>
    <t>Maior Preço</t>
  </si>
  <si>
    <t>Diferença</t>
  </si>
  <si>
    <t>Preço Médio</t>
  </si>
  <si>
    <t>Var menorXmaior</t>
  </si>
  <si>
    <t>Var genXmarca</t>
  </si>
  <si>
    <t>ÁCIDO MEFENÂMICO</t>
  </si>
  <si>
    <t>500 mg - 24 comprimidos</t>
  </si>
  <si>
    <t>PONSTAN</t>
  </si>
  <si>
    <t>-</t>
  </si>
  <si>
    <t>GENÉRICO</t>
  </si>
  <si>
    <t>medley/ems/germed</t>
  </si>
  <si>
    <t>ATENOLOL</t>
  </si>
  <si>
    <t>25 mg - 30 comprimidos</t>
  </si>
  <si>
    <t>ABLOK</t>
  </si>
  <si>
    <t>cimed/medley/biosintética/prati/germed/multlab/vitamed</t>
  </si>
  <si>
    <t>DICLOFENACO SÓDICO</t>
  </si>
  <si>
    <t>50 mg - 20 comprimidos</t>
  </si>
  <si>
    <t>VOLTAREN</t>
  </si>
  <si>
    <t>ems/neo química/cimed/legrand/germed/ache</t>
  </si>
  <si>
    <t>DIPIRONA MONOIDRATADA</t>
  </si>
  <si>
    <t>500 mg/ml - gotas 10 ml</t>
  </si>
  <si>
    <t>NOVALGINA</t>
  </si>
  <si>
    <t>neo química/ems/belfar/nova Química/natulab/geolab/germed</t>
  </si>
  <si>
    <t>ENANTATO DE NORETISTERONA + VALERATO DE ESTRADIOL</t>
  </si>
  <si>
    <t>50+5 mg/ml inj c/1 seringa - 1  ml</t>
  </si>
  <si>
    <t>MESIGYNA</t>
  </si>
  <si>
    <t>ems/eurofarma/mabra/cipharma</t>
  </si>
  <si>
    <t>ENALAPRIL +
HIDROCLOROTIAZIDA</t>
  </si>
  <si>
    <t>10/25 mg - 30 comprimidos</t>
  </si>
  <si>
    <t xml:space="preserve">VASOPRIL PLUS </t>
  </si>
  <si>
    <t>teuto/ems/merck</t>
  </si>
  <si>
    <t>FUROSEMIDA</t>
  </si>
  <si>
    <t>40 mg - 20 comprimidos</t>
  </si>
  <si>
    <t>LASIX</t>
  </si>
  <si>
    <t>neo quimica/biosintética/geolab/teuto</t>
  </si>
  <si>
    <t>HIDROCLOTIAZIDA</t>
  </si>
  <si>
    <t>CLORANA</t>
  </si>
  <si>
    <t>medley/noequimica/medquimica/legrand</t>
  </si>
  <si>
    <t>LOSARTANA POTÁSSICA</t>
  </si>
  <si>
    <t>50 mg - 30 comprimidos</t>
  </si>
  <si>
    <t>ARADOIS</t>
  </si>
  <si>
    <t>teuto/ems/multilab/neo química/germed</t>
  </si>
  <si>
    <t>METFORMINA</t>
  </si>
  <si>
    <t>500 mg - 30 comprimidos</t>
  </si>
  <si>
    <t>GLIFAGE</t>
  </si>
  <si>
    <t>medley/ems/prati/mutlab</t>
  </si>
  <si>
    <t>NAPROXENO SÓDICO</t>
  </si>
  <si>
    <t>550 mg - 10 comprimidos</t>
  </si>
  <si>
    <t>FLANAX</t>
  </si>
  <si>
    <t>neo química</t>
  </si>
  <si>
    <t xml:space="preserve">NIMESULIDA </t>
  </si>
  <si>
    <t xml:space="preserve">100 mg - 12 comprimidos </t>
  </si>
  <si>
    <t>NISULID</t>
  </si>
  <si>
    <t>cimed/neo quimica/nova quimica/1farma</t>
  </si>
  <si>
    <t>PARACETAMOL</t>
  </si>
  <si>
    <t>200 mg/ml - gotas - 15 ml</t>
  </si>
  <si>
    <t>TYLENOL</t>
  </si>
  <si>
    <t>ems/nova química/cimed/germed/euro farma/natulab</t>
  </si>
  <si>
    <t>750 mg - 20 comprimidos</t>
  </si>
  <si>
    <t>neo química/nova Química/ems/teuto/biosintética/prati</t>
  </si>
  <si>
    <t>SIMETICONA</t>
  </si>
  <si>
    <t>75 mg/ml - 
solução oral - 15 ml</t>
  </si>
  <si>
    <t>LUFTAL</t>
  </si>
  <si>
    <t>medley/teuto/ems/nova quimica/cimed</t>
  </si>
  <si>
    <t>SULFAMETOXAZOL + 
TRIMETOPRIMA</t>
  </si>
  <si>
    <t>400 + 80 mg -
 20 comprimidos</t>
  </si>
  <si>
    <t>BACTRIM</t>
  </si>
  <si>
    <t>teuto/cimed/vitapan/medquimica/prati</t>
  </si>
  <si>
    <t>SULFATO DE NEOMICINA +
 BACITRACINA ZÍNCICA</t>
  </si>
  <si>
    <t>5 mg + 250 UI
 pom derm bg - 15 g</t>
  </si>
  <si>
    <t>NEBACETIN</t>
  </si>
  <si>
    <t>neo química/cimed/medley/ems</t>
  </si>
  <si>
    <t>SULFATO DE SALBUTAMOL</t>
  </si>
  <si>
    <t>2 mg/ml - xarope - 120 ml</t>
  </si>
  <si>
    <t>AEROLIN</t>
  </si>
  <si>
    <t>prati/neo química/geolab/teuto/sobral/ems</t>
  </si>
  <si>
    <t>Dia da coleta: 20/04/2021</t>
  </si>
  <si>
    <t xml:space="preserve">Medicamentos </t>
  </si>
  <si>
    <t xml:space="preserve">Apresentação </t>
  </si>
  <si>
    <t>Menor Preço (R$)</t>
  </si>
  <si>
    <t>Maior Preço(R$)</t>
  </si>
  <si>
    <t>Variação (%)</t>
  </si>
  <si>
    <t>CG Farma</t>
  </si>
  <si>
    <t>Preço médio (R$)</t>
  </si>
  <si>
    <t>Pesquisa de Preços - Medicamentos 20/04/2021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</si>
</sst>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2">
    <font>
      <sz val="11"/>
      <color rgb="FF000000"/>
      <name val="Calibri"/>
    </font>
    <font>
      <b/>
      <sz val="18"/>
      <color rgb="FF000000"/>
      <name val="Calibri"/>
    </font>
    <font>
      <sz val="11"/>
      <name val="Calibri"/>
    </font>
    <font>
      <b/>
      <sz val="14"/>
      <color rgb="FF000000"/>
      <name val="Calibri"/>
    </font>
    <font>
      <b/>
      <sz val="14"/>
      <color rgb="FF222222"/>
      <name val="Calibri"/>
    </font>
    <font>
      <b/>
      <sz val="10"/>
      <color rgb="FF000000"/>
      <name val="Verdana"/>
    </font>
    <font>
      <sz val="10"/>
      <color rgb="FF000000"/>
      <name val="Verdana"/>
    </font>
    <font>
      <sz val="10"/>
      <color rgb="FF000000"/>
      <name val="Calibri"/>
    </font>
    <font>
      <b/>
      <sz val="10"/>
      <color rgb="FF222222"/>
      <name val="Calibri"/>
    </font>
    <font>
      <b/>
      <i/>
      <sz val="11"/>
      <color rgb="FFFFFFFF"/>
      <name val="Calibri"/>
    </font>
    <font>
      <b/>
      <sz val="12"/>
      <color rgb="FF000000"/>
      <name val="Arial"/>
      <family val="2"/>
    </font>
    <font>
      <b/>
      <sz val="18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8496B0"/>
        <bgColor rgb="FF8496B0"/>
      </patternFill>
    </fill>
    <fill>
      <patternFill patternType="solid">
        <fgColor rgb="FFD6DCE4"/>
        <bgColor rgb="FFD6DCE4"/>
      </patternFill>
    </fill>
    <fill>
      <patternFill patternType="solid">
        <fgColor rgb="FFBFBFBF"/>
        <bgColor rgb="FFBFBFBF"/>
      </patternFill>
    </fill>
    <fill>
      <patternFill patternType="solid">
        <fgColor rgb="FFE2EFD9"/>
        <bgColor rgb="FFE2EFD9"/>
      </patternFill>
    </fill>
    <fill>
      <patternFill patternType="solid">
        <fgColor rgb="FFECECEC"/>
        <bgColor rgb="FFECECEC"/>
      </patternFill>
    </fill>
    <fill>
      <patternFill patternType="solid">
        <fgColor rgb="FF8EAADB"/>
        <bgColor rgb="FF8EAADB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ECECE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2EFD9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rgb="FF8EAADB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textRotation="90"/>
    </xf>
    <xf numFmtId="0" fontId="3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textRotation="90"/>
    </xf>
    <xf numFmtId="0" fontId="4" fillId="3" borderId="4" xfId="0" applyFont="1" applyFill="1" applyBorder="1" applyAlignment="1">
      <alignment horizontal="center" textRotation="90"/>
    </xf>
    <xf numFmtId="0" fontId="4" fillId="3" borderId="4" xfId="0" applyFont="1" applyFill="1" applyBorder="1" applyAlignment="1">
      <alignment horizontal="center" textRotation="90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8" borderId="8" xfId="0" applyFont="1" applyFill="1" applyBorder="1"/>
    <xf numFmtId="0" fontId="4" fillId="4" borderId="5" xfId="0" applyFont="1" applyFill="1" applyBorder="1" applyAlignment="1">
      <alignment horizontal="center" textRotation="90"/>
    </xf>
    <xf numFmtId="0" fontId="4" fillId="5" borderId="5" xfId="0" applyFont="1" applyFill="1" applyBorder="1" applyAlignment="1">
      <alignment horizontal="center" textRotation="90"/>
    </xf>
    <xf numFmtId="0" fontId="4" fillId="6" borderId="5" xfId="0" applyFont="1" applyFill="1" applyBorder="1" applyAlignment="1">
      <alignment horizontal="center" textRotation="90"/>
    </xf>
    <xf numFmtId="9" fontId="8" fillId="11" borderId="10" xfId="0" applyNumberFormat="1" applyFont="1" applyFill="1" applyBorder="1" applyAlignment="1">
      <alignment horizontal="right" vertical="center"/>
    </xf>
    <xf numFmtId="9" fontId="8" fillId="5" borderId="10" xfId="0" applyNumberFormat="1" applyFont="1" applyFill="1" applyBorder="1" applyAlignment="1">
      <alignment horizontal="right" vertical="center"/>
    </xf>
    <xf numFmtId="164" fontId="0" fillId="0" borderId="0" xfId="0" applyNumberFormat="1" applyFont="1" applyAlignment="1"/>
    <xf numFmtId="10" fontId="0" fillId="0" borderId="0" xfId="0" applyNumberFormat="1" applyFont="1" applyAlignment="1"/>
    <xf numFmtId="0" fontId="10" fillId="12" borderId="10" xfId="0" applyFont="1" applyFill="1" applyBorder="1" applyAlignment="1"/>
    <xf numFmtId="0" fontId="5" fillId="13" borderId="10" xfId="0" applyFont="1" applyFill="1" applyBorder="1" applyAlignment="1">
      <alignment vertical="center"/>
    </xf>
    <xf numFmtId="0" fontId="6" fillId="14" borderId="10" xfId="0" applyFont="1" applyFill="1" applyBorder="1" applyAlignment="1">
      <alignment vertical="center" wrapText="1"/>
    </xf>
    <xf numFmtId="164" fontId="0" fillId="14" borderId="10" xfId="0" applyNumberFormat="1" applyFont="1" applyFill="1" applyBorder="1" applyAlignment="1"/>
    <xf numFmtId="9" fontId="8" fillId="14" borderId="10" xfId="0" applyNumberFormat="1" applyFont="1" applyFill="1" applyBorder="1" applyAlignment="1">
      <alignment horizontal="right" vertical="center"/>
    </xf>
    <xf numFmtId="10" fontId="0" fillId="14" borderId="10" xfId="0" applyNumberFormat="1" applyFont="1" applyFill="1" applyBorder="1" applyAlignment="1"/>
    <xf numFmtId="164" fontId="0" fillId="10" borderId="0" xfId="0" applyNumberFormat="1" applyFont="1" applyFill="1" applyAlignment="1"/>
    <xf numFmtId="0" fontId="6" fillId="0" borderId="2" xfId="0" applyFont="1" applyFill="1" applyBorder="1"/>
    <xf numFmtId="2" fontId="7" fillId="0" borderId="1" xfId="0" applyNumberFormat="1" applyFont="1" applyFill="1" applyBorder="1" applyAlignment="1">
      <alignment horizontal="right"/>
    </xf>
    <xf numFmtId="164" fontId="7" fillId="0" borderId="1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/>
    <xf numFmtId="164" fontId="0" fillId="0" borderId="10" xfId="0" applyNumberFormat="1" applyFont="1" applyFill="1" applyBorder="1" applyAlignment="1"/>
    <xf numFmtId="2" fontId="8" fillId="0" borderId="10" xfId="0" applyNumberFormat="1" applyFont="1" applyFill="1" applyBorder="1" applyAlignment="1">
      <alignment horizontal="right" vertical="center"/>
    </xf>
    <xf numFmtId="164" fontId="8" fillId="0" borderId="10" xfId="0" applyNumberFormat="1" applyFont="1" applyFill="1" applyBorder="1" applyAlignment="1">
      <alignment horizontal="right" vertical="center"/>
    </xf>
    <xf numFmtId="2" fontId="7" fillId="0" borderId="7" xfId="0" applyNumberFormat="1" applyFont="1" applyFill="1" applyBorder="1" applyAlignment="1">
      <alignment horizontal="right"/>
    </xf>
    <xf numFmtId="0" fontId="5" fillId="7" borderId="5" xfId="0" applyFont="1" applyFill="1" applyBorder="1" applyAlignment="1">
      <alignment horizontal="left" vertical="center"/>
    </xf>
    <xf numFmtId="0" fontId="2" fillId="0" borderId="6" xfId="0" applyFont="1" applyBorder="1"/>
    <xf numFmtId="0" fontId="6" fillId="0" borderId="5" xfId="0" applyFont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9" fontId="8" fillId="9" borderId="10" xfId="0" applyNumberFormat="1" applyFont="1" applyFill="1" applyBorder="1" applyAlignment="1">
      <alignment horizontal="right" vertical="center"/>
    </xf>
    <xf numFmtId="0" fontId="2" fillId="10" borderId="10" xfId="0" applyFont="1" applyFill="1" applyBorder="1"/>
    <xf numFmtId="0" fontId="1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workbookViewId="0">
      <selection activeCell="C27" sqref="C27"/>
    </sheetView>
  </sheetViews>
  <sheetFormatPr defaultColWidth="14.42578125" defaultRowHeight="15" customHeight="1"/>
  <cols>
    <col min="1" max="1" width="61.5703125" customWidth="1"/>
    <col min="2" max="2" width="35.7109375" customWidth="1"/>
    <col min="3" max="3" width="17" customWidth="1"/>
    <col min="4" max="4" width="51.28515625" customWidth="1"/>
    <col min="5" max="9" width="8.7109375" customWidth="1"/>
    <col min="10" max="11" width="8" bestFit="1" customWidth="1"/>
    <col min="12" max="12" width="6.140625" customWidth="1"/>
    <col min="13" max="13" width="7.140625" customWidth="1"/>
    <col min="14" max="15" width="8" bestFit="1" customWidth="1"/>
  </cols>
  <sheetData>
    <row r="1" spans="1:19" ht="27" customHeight="1">
      <c r="A1" s="38" t="s">
        <v>95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9" ht="150.75" customHeight="1" thickBot="1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6" t="s">
        <v>93</v>
      </c>
      <c r="K2" s="5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1" t="s">
        <v>14</v>
      </c>
      <c r="Q2" s="12" t="s">
        <v>15</v>
      </c>
    </row>
    <row r="3" spans="1:19" ht="14.25" customHeight="1" thickBot="1">
      <c r="A3" s="32" t="s">
        <v>16</v>
      </c>
      <c r="B3" s="34" t="s">
        <v>17</v>
      </c>
      <c r="C3" s="24" t="s">
        <v>18</v>
      </c>
      <c r="D3" s="25"/>
      <c r="E3" s="26" t="s">
        <v>19</v>
      </c>
      <c r="F3" s="26">
        <v>29.48</v>
      </c>
      <c r="G3" s="27">
        <v>28.38</v>
      </c>
      <c r="H3" s="28">
        <v>29.5</v>
      </c>
      <c r="I3" s="28">
        <v>31.7</v>
      </c>
      <c r="J3" s="28" t="s">
        <v>19</v>
      </c>
      <c r="K3" s="28" t="s">
        <v>19</v>
      </c>
      <c r="L3" s="29">
        <f>MIN(E3:K3)</f>
        <v>28.38</v>
      </c>
      <c r="M3" s="29">
        <f>MAX(E3:K3)</f>
        <v>31.7</v>
      </c>
      <c r="N3" s="30">
        <f>M3-L3</f>
        <v>3.3200000000000003</v>
      </c>
      <c r="O3" s="30">
        <f>AVERAGE(E3:K3)</f>
        <v>29.765000000000001</v>
      </c>
      <c r="P3" s="13">
        <f>((M3/L3)-1)*1</f>
        <v>0.11698379140239612</v>
      </c>
      <c r="Q3" s="36">
        <f>((O3/O4)-1)*1</f>
        <v>1.0659890927119484</v>
      </c>
    </row>
    <row r="4" spans="1:19" ht="14.25" customHeight="1" thickBot="1">
      <c r="A4" s="33"/>
      <c r="B4" s="33"/>
      <c r="C4" s="24" t="s">
        <v>20</v>
      </c>
      <c r="D4" s="25" t="s">
        <v>21</v>
      </c>
      <c r="E4" s="26">
        <v>15</v>
      </c>
      <c r="F4" s="26">
        <v>13.99</v>
      </c>
      <c r="G4" s="27">
        <v>14.82</v>
      </c>
      <c r="H4" s="28">
        <v>15.94</v>
      </c>
      <c r="I4" s="28">
        <v>15.1</v>
      </c>
      <c r="J4" s="28">
        <v>10</v>
      </c>
      <c r="K4" s="28">
        <v>16</v>
      </c>
      <c r="L4" s="29">
        <f t="shared" ref="L4:L38" si="0">MIN(E4:K4)</f>
        <v>10</v>
      </c>
      <c r="M4" s="29">
        <f t="shared" ref="M4:M38" si="1">MAX(E4:K4)</f>
        <v>16</v>
      </c>
      <c r="N4" s="30">
        <f t="shared" ref="N4:N38" si="2">M4-L4</f>
        <v>6</v>
      </c>
      <c r="O4" s="30">
        <f t="shared" ref="O4:O38" si="3">AVERAGE(E4:K4)</f>
        <v>14.407142857142857</v>
      </c>
      <c r="P4" s="14">
        <f t="shared" ref="P4:P38" si="4">((M4/L4)-1)*1</f>
        <v>0.60000000000000009</v>
      </c>
      <c r="Q4" s="37"/>
      <c r="S4" s="23">
        <f>AVERAGE(O3,O5,O7,O9,O11,O13,O15,O17,O19,O21,O23,O25,O27,O29,O31,O33,O35,O37)</f>
        <v>22.720566137566138</v>
      </c>
    </row>
    <row r="5" spans="1:19" ht="14.25" customHeight="1" thickBot="1">
      <c r="A5" s="32" t="s">
        <v>22</v>
      </c>
      <c r="B5" s="34" t="s">
        <v>23</v>
      </c>
      <c r="C5" s="24" t="s">
        <v>24</v>
      </c>
      <c r="D5" s="25"/>
      <c r="E5" s="26">
        <v>12.34</v>
      </c>
      <c r="F5" s="26">
        <v>7.26</v>
      </c>
      <c r="G5" s="27">
        <v>11.18</v>
      </c>
      <c r="H5" s="28">
        <v>11.8</v>
      </c>
      <c r="I5" s="28">
        <v>12.5</v>
      </c>
      <c r="J5" s="28">
        <v>4</v>
      </c>
      <c r="K5" s="28">
        <v>11.6</v>
      </c>
      <c r="L5" s="29">
        <f t="shared" si="0"/>
        <v>4</v>
      </c>
      <c r="M5" s="29">
        <f t="shared" si="1"/>
        <v>12.5</v>
      </c>
      <c r="N5" s="30">
        <f t="shared" si="2"/>
        <v>8.5</v>
      </c>
      <c r="O5" s="30">
        <f t="shared" si="3"/>
        <v>10.097142857142856</v>
      </c>
      <c r="P5" s="13">
        <f t="shared" si="4"/>
        <v>2.125</v>
      </c>
      <c r="Q5" s="36">
        <f t="shared" ref="Q5" si="5">((O5/O6)-1)*1</f>
        <v>1.4756567425569171</v>
      </c>
      <c r="S5" s="15">
        <f>AVERAGE(O4,O6,O8,O10,O12,O14,O16,O18,O20,O22,O24,O26,O28,O30,O32,O34,O36,O38)</f>
        <v>7.8857671957671975</v>
      </c>
    </row>
    <row r="6" spans="1:19" ht="14.25" customHeight="1" thickBot="1">
      <c r="A6" s="33"/>
      <c r="B6" s="33"/>
      <c r="C6" s="24" t="s">
        <v>20</v>
      </c>
      <c r="D6" s="25" t="s">
        <v>25</v>
      </c>
      <c r="E6" s="26">
        <v>4</v>
      </c>
      <c r="F6" s="26">
        <v>5</v>
      </c>
      <c r="G6" s="27">
        <v>4.3</v>
      </c>
      <c r="H6" s="28">
        <v>3.85</v>
      </c>
      <c r="I6" s="28">
        <v>5.4</v>
      </c>
      <c r="J6" s="28">
        <v>3</v>
      </c>
      <c r="K6" s="28">
        <v>3</v>
      </c>
      <c r="L6" s="29">
        <f t="shared" si="0"/>
        <v>3</v>
      </c>
      <c r="M6" s="29">
        <f t="shared" si="1"/>
        <v>5.4</v>
      </c>
      <c r="N6" s="30">
        <f t="shared" si="2"/>
        <v>2.4000000000000004</v>
      </c>
      <c r="O6" s="30">
        <f t="shared" si="3"/>
        <v>4.0785714285714292</v>
      </c>
      <c r="P6" s="14">
        <f t="shared" si="4"/>
        <v>0.8</v>
      </c>
      <c r="Q6" s="37"/>
    </row>
    <row r="7" spans="1:19" ht="14.25" customHeight="1" thickBot="1">
      <c r="A7" s="32" t="s">
        <v>26</v>
      </c>
      <c r="B7" s="34" t="s">
        <v>27</v>
      </c>
      <c r="C7" s="24" t="s">
        <v>28</v>
      </c>
      <c r="D7" s="25"/>
      <c r="E7" s="26" t="s">
        <v>19</v>
      </c>
      <c r="F7" s="26">
        <v>35</v>
      </c>
      <c r="G7" s="27" t="s">
        <v>19</v>
      </c>
      <c r="H7" s="28">
        <v>35.31</v>
      </c>
      <c r="I7" s="28">
        <v>37</v>
      </c>
      <c r="J7" s="28" t="s">
        <v>19</v>
      </c>
      <c r="K7" s="28">
        <v>31.33</v>
      </c>
      <c r="L7" s="29">
        <f t="shared" si="0"/>
        <v>31.33</v>
      </c>
      <c r="M7" s="29">
        <f t="shared" si="1"/>
        <v>37</v>
      </c>
      <c r="N7" s="30">
        <f t="shared" si="2"/>
        <v>5.6700000000000017</v>
      </c>
      <c r="O7" s="30">
        <f t="shared" si="3"/>
        <v>34.659999999999997</v>
      </c>
      <c r="P7" s="13">
        <f t="shared" si="4"/>
        <v>0.18097669964889884</v>
      </c>
      <c r="Q7" s="36">
        <f t="shared" ref="Q7" si="6">((O7/O8)-1)*1</f>
        <v>4.5873186458893063</v>
      </c>
      <c r="S7">
        <f>((S5/S4)-1)*100</f>
        <v>-65.292382469603666</v>
      </c>
    </row>
    <row r="8" spans="1:19" ht="14.25" customHeight="1" thickBot="1">
      <c r="A8" s="33"/>
      <c r="B8" s="33"/>
      <c r="C8" s="24" t="s">
        <v>20</v>
      </c>
      <c r="D8" s="25" t="s">
        <v>29</v>
      </c>
      <c r="E8" s="26">
        <v>5</v>
      </c>
      <c r="F8" s="26">
        <v>3.33</v>
      </c>
      <c r="G8" s="27" t="s">
        <v>19</v>
      </c>
      <c r="H8" s="28">
        <v>15.29</v>
      </c>
      <c r="I8" s="28">
        <v>6.1</v>
      </c>
      <c r="J8" s="28">
        <v>2.5</v>
      </c>
      <c r="K8" s="28">
        <v>5</v>
      </c>
      <c r="L8" s="29">
        <f t="shared" si="0"/>
        <v>2.5</v>
      </c>
      <c r="M8" s="29">
        <f t="shared" si="1"/>
        <v>15.29</v>
      </c>
      <c r="N8" s="30">
        <f t="shared" si="2"/>
        <v>12.79</v>
      </c>
      <c r="O8" s="30">
        <f t="shared" si="3"/>
        <v>6.2033333333333331</v>
      </c>
      <c r="P8" s="14">
        <f t="shared" si="4"/>
        <v>5.1159999999999997</v>
      </c>
      <c r="Q8" s="37"/>
    </row>
    <row r="9" spans="1:19" ht="14.25" customHeight="1" thickBot="1">
      <c r="A9" s="32" t="s">
        <v>30</v>
      </c>
      <c r="B9" s="34" t="s">
        <v>31</v>
      </c>
      <c r="C9" s="24" t="s">
        <v>32</v>
      </c>
      <c r="D9" s="25"/>
      <c r="E9" s="26">
        <v>11.2</v>
      </c>
      <c r="F9" s="26">
        <v>10.5</v>
      </c>
      <c r="G9" s="27">
        <v>10.54</v>
      </c>
      <c r="H9" s="28">
        <v>13.18</v>
      </c>
      <c r="I9" s="28">
        <v>11.35</v>
      </c>
      <c r="J9" s="28">
        <v>12</v>
      </c>
      <c r="K9" s="28">
        <v>10.55</v>
      </c>
      <c r="L9" s="29">
        <f t="shared" si="0"/>
        <v>10.5</v>
      </c>
      <c r="M9" s="29">
        <f t="shared" si="1"/>
        <v>13.18</v>
      </c>
      <c r="N9" s="30">
        <f t="shared" si="2"/>
        <v>2.6799999999999997</v>
      </c>
      <c r="O9" s="30">
        <f t="shared" si="3"/>
        <v>11.331428571428571</v>
      </c>
      <c r="P9" s="13">
        <f t="shared" si="4"/>
        <v>0.25523809523809526</v>
      </c>
      <c r="Q9" s="36">
        <f t="shared" ref="Q9" si="7">((O9/O10)-1)*1</f>
        <v>3.3606377130291367</v>
      </c>
    </row>
    <row r="10" spans="1:19" ht="13.5" customHeight="1" thickBot="1">
      <c r="A10" s="33"/>
      <c r="B10" s="33"/>
      <c r="C10" s="24" t="s">
        <v>20</v>
      </c>
      <c r="D10" s="25" t="s">
        <v>33</v>
      </c>
      <c r="E10" s="26">
        <v>1.99</v>
      </c>
      <c r="F10" s="26">
        <v>1.99</v>
      </c>
      <c r="G10" s="27">
        <v>5.33</v>
      </c>
      <c r="H10" s="28">
        <v>3.01</v>
      </c>
      <c r="I10" s="28">
        <v>2.2000000000000002</v>
      </c>
      <c r="J10" s="28">
        <v>2</v>
      </c>
      <c r="K10" s="28">
        <v>1.67</v>
      </c>
      <c r="L10" s="29">
        <f t="shared" si="0"/>
        <v>1.67</v>
      </c>
      <c r="M10" s="29">
        <f t="shared" si="1"/>
        <v>5.33</v>
      </c>
      <c r="N10" s="30">
        <f t="shared" si="2"/>
        <v>3.66</v>
      </c>
      <c r="O10" s="30">
        <f t="shared" si="3"/>
        <v>2.5985714285714283</v>
      </c>
      <c r="P10" s="14">
        <f t="shared" si="4"/>
        <v>2.191616766467066</v>
      </c>
      <c r="Q10" s="37"/>
    </row>
    <row r="11" spans="1:19" ht="14.25" customHeight="1" thickBot="1">
      <c r="A11" s="35" t="s">
        <v>34</v>
      </c>
      <c r="B11" s="34" t="s">
        <v>35</v>
      </c>
      <c r="C11" s="24" t="s">
        <v>36</v>
      </c>
      <c r="D11" s="31"/>
      <c r="E11" s="26" t="s">
        <v>19</v>
      </c>
      <c r="F11" s="26">
        <v>30</v>
      </c>
      <c r="G11" s="27">
        <v>28.7</v>
      </c>
      <c r="H11" s="28">
        <v>30.35</v>
      </c>
      <c r="I11" s="28">
        <v>33.65</v>
      </c>
      <c r="J11" s="28">
        <v>28</v>
      </c>
      <c r="K11" s="28">
        <v>30.6</v>
      </c>
      <c r="L11" s="29">
        <f t="shared" si="0"/>
        <v>28</v>
      </c>
      <c r="M11" s="29">
        <f t="shared" si="1"/>
        <v>33.65</v>
      </c>
      <c r="N11" s="30">
        <f t="shared" si="2"/>
        <v>5.6499999999999986</v>
      </c>
      <c r="O11" s="30">
        <f t="shared" si="3"/>
        <v>30.216666666666669</v>
      </c>
      <c r="P11" s="13">
        <f t="shared" si="4"/>
        <v>0.20178571428571423</v>
      </c>
      <c r="Q11" s="36">
        <f t="shared" ref="Q11" si="8">((O11/O12)-1)*1</f>
        <v>0.66208287495416229</v>
      </c>
    </row>
    <row r="12" spans="1:19" ht="14.25" customHeight="1" thickBot="1">
      <c r="A12" s="33"/>
      <c r="B12" s="33"/>
      <c r="C12" s="24" t="s">
        <v>20</v>
      </c>
      <c r="D12" s="31" t="s">
        <v>37</v>
      </c>
      <c r="E12" s="26">
        <v>20</v>
      </c>
      <c r="F12" s="26">
        <v>20</v>
      </c>
      <c r="G12" s="27">
        <v>14.99</v>
      </c>
      <c r="H12" s="28">
        <v>16.47</v>
      </c>
      <c r="I12" s="28">
        <v>17.8</v>
      </c>
      <c r="J12" s="28">
        <v>20</v>
      </c>
      <c r="K12" s="28">
        <v>18</v>
      </c>
      <c r="L12" s="29">
        <f t="shared" si="0"/>
        <v>14.99</v>
      </c>
      <c r="M12" s="29">
        <f t="shared" si="1"/>
        <v>20</v>
      </c>
      <c r="N12" s="30">
        <f t="shared" si="2"/>
        <v>5.01</v>
      </c>
      <c r="O12" s="30">
        <f t="shared" si="3"/>
        <v>18.18</v>
      </c>
      <c r="P12" s="14">
        <f t="shared" si="4"/>
        <v>0.33422281521014008</v>
      </c>
      <c r="Q12" s="37"/>
    </row>
    <row r="13" spans="1:19" ht="14.25" customHeight="1" thickBot="1">
      <c r="A13" s="35" t="s">
        <v>38</v>
      </c>
      <c r="B13" s="34" t="s">
        <v>39</v>
      </c>
      <c r="C13" s="24" t="s">
        <v>40</v>
      </c>
      <c r="D13" s="25"/>
      <c r="E13" s="26" t="s">
        <v>19</v>
      </c>
      <c r="F13" s="26">
        <v>41.08</v>
      </c>
      <c r="G13" s="27" t="s">
        <v>19</v>
      </c>
      <c r="H13" s="28">
        <v>42</v>
      </c>
      <c r="I13" s="28">
        <v>44.15</v>
      </c>
      <c r="J13" s="28" t="s">
        <v>19</v>
      </c>
      <c r="K13" s="28">
        <v>41.58</v>
      </c>
      <c r="L13" s="29">
        <f t="shared" si="0"/>
        <v>41.08</v>
      </c>
      <c r="M13" s="29">
        <f t="shared" si="1"/>
        <v>44.15</v>
      </c>
      <c r="N13" s="30">
        <f t="shared" si="2"/>
        <v>3.0700000000000003</v>
      </c>
      <c r="O13" s="30">
        <f t="shared" si="3"/>
        <v>42.202500000000001</v>
      </c>
      <c r="P13" s="13">
        <f t="shared" si="4"/>
        <v>7.4732229795520855E-2</v>
      </c>
      <c r="Q13" s="36">
        <f t="shared" ref="Q13" si="9">((O13/O14)-1)*1</f>
        <v>1.6382058762242133</v>
      </c>
    </row>
    <row r="14" spans="1:19" ht="13.5" customHeight="1" thickBot="1">
      <c r="A14" s="33"/>
      <c r="B14" s="33"/>
      <c r="C14" s="24" t="s">
        <v>20</v>
      </c>
      <c r="D14" s="25" t="s">
        <v>41</v>
      </c>
      <c r="E14" s="26" t="s">
        <v>19</v>
      </c>
      <c r="F14" s="26">
        <v>10.99</v>
      </c>
      <c r="G14" s="27" t="s">
        <v>19</v>
      </c>
      <c r="H14" s="28" t="s">
        <v>19</v>
      </c>
      <c r="I14" s="28">
        <v>25</v>
      </c>
      <c r="J14" s="28" t="s">
        <v>19</v>
      </c>
      <c r="K14" s="28">
        <v>12</v>
      </c>
      <c r="L14" s="29">
        <f t="shared" si="0"/>
        <v>10.99</v>
      </c>
      <c r="M14" s="29">
        <f t="shared" si="1"/>
        <v>25</v>
      </c>
      <c r="N14" s="30">
        <f t="shared" si="2"/>
        <v>14.01</v>
      </c>
      <c r="O14" s="30">
        <f t="shared" si="3"/>
        <v>15.996666666666668</v>
      </c>
      <c r="P14" s="14">
        <f t="shared" si="4"/>
        <v>1.2747952684258417</v>
      </c>
      <c r="Q14" s="37"/>
    </row>
    <row r="15" spans="1:19" ht="14.25" customHeight="1" thickBot="1">
      <c r="A15" s="35" t="s">
        <v>42</v>
      </c>
      <c r="B15" s="34" t="s">
        <v>43</v>
      </c>
      <c r="C15" s="24" t="s">
        <v>44</v>
      </c>
      <c r="D15" s="25"/>
      <c r="E15" s="26" t="s">
        <v>19</v>
      </c>
      <c r="F15" s="26">
        <v>16</v>
      </c>
      <c r="G15" s="27">
        <v>15.75</v>
      </c>
      <c r="H15" s="28">
        <v>16.57</v>
      </c>
      <c r="I15" s="28">
        <v>16.95</v>
      </c>
      <c r="J15" s="28">
        <v>15</v>
      </c>
      <c r="K15" s="28">
        <v>16.36</v>
      </c>
      <c r="L15" s="29">
        <f t="shared" si="0"/>
        <v>15</v>
      </c>
      <c r="M15" s="29">
        <f t="shared" si="1"/>
        <v>16.95</v>
      </c>
      <c r="N15" s="30">
        <f t="shared" si="2"/>
        <v>1.9499999999999993</v>
      </c>
      <c r="O15" s="30">
        <f t="shared" si="3"/>
        <v>16.105</v>
      </c>
      <c r="P15" s="13">
        <f t="shared" si="4"/>
        <v>0.12999999999999989</v>
      </c>
      <c r="Q15" s="36">
        <f t="shared" ref="Q15" si="10">((O15/O16)-1)*1</f>
        <v>2.4454462102689485</v>
      </c>
    </row>
    <row r="16" spans="1:19" ht="13.5" customHeight="1" thickBot="1">
      <c r="A16" s="33"/>
      <c r="B16" s="33"/>
      <c r="C16" s="24" t="s">
        <v>20</v>
      </c>
      <c r="D16" s="25" t="s">
        <v>45</v>
      </c>
      <c r="E16" s="26">
        <v>4</v>
      </c>
      <c r="F16" s="26">
        <v>5</v>
      </c>
      <c r="G16" s="27">
        <v>4.3</v>
      </c>
      <c r="H16" s="28">
        <v>5.52</v>
      </c>
      <c r="I16" s="28">
        <v>5.9</v>
      </c>
      <c r="J16" s="28">
        <v>4</v>
      </c>
      <c r="K16" s="28">
        <v>4</v>
      </c>
      <c r="L16" s="29">
        <f t="shared" si="0"/>
        <v>4</v>
      </c>
      <c r="M16" s="29">
        <f t="shared" si="1"/>
        <v>5.9</v>
      </c>
      <c r="N16" s="30">
        <f t="shared" si="2"/>
        <v>1.9000000000000004</v>
      </c>
      <c r="O16" s="30">
        <f t="shared" si="3"/>
        <v>4.6742857142857144</v>
      </c>
      <c r="P16" s="14">
        <f t="shared" si="4"/>
        <v>0.47500000000000009</v>
      </c>
      <c r="Q16" s="37"/>
    </row>
    <row r="17" spans="1:17" ht="14.25" customHeight="1" thickBot="1">
      <c r="A17" s="32" t="s">
        <v>46</v>
      </c>
      <c r="B17" s="34" t="s">
        <v>23</v>
      </c>
      <c r="C17" s="24" t="s">
        <v>47</v>
      </c>
      <c r="D17" s="25"/>
      <c r="E17" s="26">
        <v>10.69</v>
      </c>
      <c r="F17" s="26">
        <v>8.9</v>
      </c>
      <c r="G17" s="27">
        <v>9.35</v>
      </c>
      <c r="H17" s="28">
        <v>9.6999999999999993</v>
      </c>
      <c r="I17" s="28">
        <v>10.199999999999999</v>
      </c>
      <c r="J17" s="28" t="s">
        <v>19</v>
      </c>
      <c r="K17" s="28">
        <v>9.7200000000000006</v>
      </c>
      <c r="L17" s="29">
        <f t="shared" si="0"/>
        <v>8.9</v>
      </c>
      <c r="M17" s="29">
        <f t="shared" si="1"/>
        <v>10.69</v>
      </c>
      <c r="N17" s="30">
        <f t="shared" si="2"/>
        <v>1.7899999999999991</v>
      </c>
      <c r="O17" s="30">
        <f t="shared" si="3"/>
        <v>9.76</v>
      </c>
      <c r="P17" s="13">
        <f t="shared" si="4"/>
        <v>0.20112359550561787</v>
      </c>
      <c r="Q17" s="36">
        <f t="shared" ref="Q17" si="11">((O17/O18)-1)*1</f>
        <v>2.4928425357873212</v>
      </c>
    </row>
    <row r="18" spans="1:17" ht="12.75" customHeight="1" thickBot="1">
      <c r="A18" s="33"/>
      <c r="B18" s="33"/>
      <c r="C18" s="24" t="s">
        <v>20</v>
      </c>
      <c r="D18" s="25" t="s">
        <v>48</v>
      </c>
      <c r="E18" s="26">
        <v>3</v>
      </c>
      <c r="F18" s="26">
        <v>3.33</v>
      </c>
      <c r="G18" s="27">
        <v>2.86</v>
      </c>
      <c r="H18" s="28">
        <v>2.3199999999999998</v>
      </c>
      <c r="I18" s="28">
        <v>2.5499999999999998</v>
      </c>
      <c r="J18" s="28">
        <v>2.5</v>
      </c>
      <c r="K18" s="28">
        <v>3</v>
      </c>
      <c r="L18" s="29">
        <f t="shared" si="0"/>
        <v>2.3199999999999998</v>
      </c>
      <c r="M18" s="29">
        <f t="shared" si="1"/>
        <v>3.33</v>
      </c>
      <c r="N18" s="30">
        <f t="shared" si="2"/>
        <v>1.0100000000000002</v>
      </c>
      <c r="O18" s="30">
        <f t="shared" si="3"/>
        <v>2.794285714285714</v>
      </c>
      <c r="P18" s="14">
        <f t="shared" si="4"/>
        <v>0.43534482758620707</v>
      </c>
      <c r="Q18" s="37"/>
    </row>
    <row r="19" spans="1:17" ht="14.25" customHeight="1" thickBot="1">
      <c r="A19" s="32" t="s">
        <v>49</v>
      </c>
      <c r="B19" s="34" t="s">
        <v>50</v>
      </c>
      <c r="C19" s="24" t="s">
        <v>51</v>
      </c>
      <c r="D19" s="25"/>
      <c r="E19" s="26">
        <v>47.28</v>
      </c>
      <c r="F19" s="26">
        <v>10</v>
      </c>
      <c r="G19" s="27">
        <v>13.9</v>
      </c>
      <c r="H19" s="28">
        <v>13.57</v>
      </c>
      <c r="I19" s="28">
        <v>15.9</v>
      </c>
      <c r="J19" s="28">
        <v>7</v>
      </c>
      <c r="K19" s="28">
        <v>44.5</v>
      </c>
      <c r="L19" s="29">
        <f t="shared" si="0"/>
        <v>7</v>
      </c>
      <c r="M19" s="29">
        <f t="shared" si="1"/>
        <v>47.28</v>
      </c>
      <c r="N19" s="30">
        <f t="shared" si="2"/>
        <v>40.28</v>
      </c>
      <c r="O19" s="30">
        <f t="shared" si="3"/>
        <v>21.735714285714288</v>
      </c>
      <c r="P19" s="13">
        <f t="shared" si="4"/>
        <v>5.7542857142857144</v>
      </c>
      <c r="Q19" s="36">
        <f t="shared" ref="Q19" si="12">((O19/O20)-1)*1</f>
        <v>3.0293961864406773</v>
      </c>
    </row>
    <row r="20" spans="1:17" ht="14.25" customHeight="1" thickBot="1">
      <c r="A20" s="33"/>
      <c r="B20" s="33"/>
      <c r="C20" s="24" t="s">
        <v>20</v>
      </c>
      <c r="D20" s="25" t="s">
        <v>52</v>
      </c>
      <c r="E20" s="26">
        <v>5.99</v>
      </c>
      <c r="F20" s="26">
        <v>6</v>
      </c>
      <c r="G20" s="27">
        <v>4.99</v>
      </c>
      <c r="H20" s="28">
        <v>4.58</v>
      </c>
      <c r="I20" s="28">
        <v>6.2</v>
      </c>
      <c r="J20" s="28">
        <v>5</v>
      </c>
      <c r="K20" s="28">
        <v>5</v>
      </c>
      <c r="L20" s="29">
        <f t="shared" si="0"/>
        <v>4.58</v>
      </c>
      <c r="M20" s="29">
        <f t="shared" si="1"/>
        <v>6.2</v>
      </c>
      <c r="N20" s="30">
        <f t="shared" si="2"/>
        <v>1.62</v>
      </c>
      <c r="O20" s="30">
        <f t="shared" si="3"/>
        <v>5.394285714285715</v>
      </c>
      <c r="P20" s="14">
        <f t="shared" si="4"/>
        <v>0.35371179039301315</v>
      </c>
      <c r="Q20" s="37"/>
    </row>
    <row r="21" spans="1:17" ht="14.25" customHeight="1" thickBot="1">
      <c r="A21" s="32" t="s">
        <v>53</v>
      </c>
      <c r="B21" s="34" t="s">
        <v>54</v>
      </c>
      <c r="C21" s="24" t="s">
        <v>55</v>
      </c>
      <c r="D21" s="25"/>
      <c r="E21" s="26" t="s">
        <v>19</v>
      </c>
      <c r="F21" s="26">
        <v>19</v>
      </c>
      <c r="G21" s="27">
        <v>18.149999999999999</v>
      </c>
      <c r="H21" s="28">
        <v>20.91</v>
      </c>
      <c r="I21" s="28">
        <v>20</v>
      </c>
      <c r="J21" s="28">
        <v>8</v>
      </c>
      <c r="K21" s="28">
        <v>19.36</v>
      </c>
      <c r="L21" s="29">
        <f t="shared" si="0"/>
        <v>8</v>
      </c>
      <c r="M21" s="29">
        <f t="shared" si="1"/>
        <v>20.91</v>
      </c>
      <c r="N21" s="30">
        <f t="shared" si="2"/>
        <v>12.91</v>
      </c>
      <c r="O21" s="30">
        <f t="shared" si="3"/>
        <v>17.57</v>
      </c>
      <c r="P21" s="13">
        <f t="shared" si="4"/>
        <v>1.61375</v>
      </c>
      <c r="Q21" s="36">
        <f t="shared" ref="Q21" si="13">((O21/O22)-1)*1</f>
        <v>2.0077032810271036</v>
      </c>
    </row>
    <row r="22" spans="1:17" ht="14.25" customHeight="1" thickBot="1">
      <c r="A22" s="33"/>
      <c r="B22" s="33"/>
      <c r="C22" s="24" t="s">
        <v>20</v>
      </c>
      <c r="D22" s="25" t="s">
        <v>56</v>
      </c>
      <c r="E22" s="26">
        <v>7</v>
      </c>
      <c r="F22" s="26">
        <v>7</v>
      </c>
      <c r="G22" s="27" t="s">
        <v>19</v>
      </c>
      <c r="H22" s="28">
        <v>4.91</v>
      </c>
      <c r="I22" s="28">
        <v>5.15</v>
      </c>
      <c r="J22" s="28">
        <v>5</v>
      </c>
      <c r="K22" s="28">
        <v>5.99</v>
      </c>
      <c r="L22" s="29">
        <f t="shared" si="0"/>
        <v>4.91</v>
      </c>
      <c r="M22" s="29">
        <f t="shared" si="1"/>
        <v>7</v>
      </c>
      <c r="N22" s="30">
        <f t="shared" si="2"/>
        <v>2.09</v>
      </c>
      <c r="O22" s="30">
        <f t="shared" si="3"/>
        <v>5.8416666666666677</v>
      </c>
      <c r="P22" s="14">
        <f t="shared" si="4"/>
        <v>0.42566191446028512</v>
      </c>
      <c r="Q22" s="37"/>
    </row>
    <row r="23" spans="1:17" ht="14.25" customHeight="1" thickBot="1">
      <c r="A23" s="32" t="s">
        <v>57</v>
      </c>
      <c r="B23" s="34" t="s">
        <v>58</v>
      </c>
      <c r="C23" s="24" t="s">
        <v>59</v>
      </c>
      <c r="D23" s="25"/>
      <c r="E23" s="26"/>
      <c r="F23" s="26">
        <v>19</v>
      </c>
      <c r="G23" s="27">
        <v>19.989999999999998</v>
      </c>
      <c r="H23" s="28">
        <v>24.9</v>
      </c>
      <c r="I23" s="28">
        <v>24</v>
      </c>
      <c r="J23" s="28" t="s">
        <v>19</v>
      </c>
      <c r="K23" s="28">
        <v>19.93</v>
      </c>
      <c r="L23" s="29">
        <f t="shared" si="0"/>
        <v>19</v>
      </c>
      <c r="M23" s="29">
        <f t="shared" si="1"/>
        <v>24.9</v>
      </c>
      <c r="N23" s="30">
        <f t="shared" si="2"/>
        <v>5.8999999999999986</v>
      </c>
      <c r="O23" s="30">
        <f t="shared" si="3"/>
        <v>21.564</v>
      </c>
      <c r="P23" s="13">
        <f t="shared" si="4"/>
        <v>0.31052631578947354</v>
      </c>
      <c r="Q23" s="36">
        <f t="shared" ref="Q23" si="14">((O23/O24)-1)*1</f>
        <v>0.42430647291941881</v>
      </c>
    </row>
    <row r="24" spans="1:17" ht="14.25" customHeight="1" thickBot="1">
      <c r="A24" s="33"/>
      <c r="B24" s="33"/>
      <c r="C24" s="24" t="s">
        <v>20</v>
      </c>
      <c r="D24" s="25" t="s">
        <v>60</v>
      </c>
      <c r="E24" s="26">
        <v>14.99</v>
      </c>
      <c r="F24" s="26">
        <v>12</v>
      </c>
      <c r="G24" s="27">
        <v>16.600000000000001</v>
      </c>
      <c r="H24" s="28" t="s">
        <v>19</v>
      </c>
      <c r="I24" s="28">
        <v>17.25</v>
      </c>
      <c r="J24" s="28">
        <v>15</v>
      </c>
      <c r="K24" s="28">
        <v>15</v>
      </c>
      <c r="L24" s="29">
        <f t="shared" si="0"/>
        <v>12</v>
      </c>
      <c r="M24" s="29">
        <f t="shared" si="1"/>
        <v>17.25</v>
      </c>
      <c r="N24" s="30">
        <f t="shared" si="2"/>
        <v>5.25</v>
      </c>
      <c r="O24" s="30">
        <f t="shared" si="3"/>
        <v>15.14</v>
      </c>
      <c r="P24" s="14">
        <f t="shared" si="4"/>
        <v>0.4375</v>
      </c>
      <c r="Q24" s="37"/>
    </row>
    <row r="25" spans="1:17" ht="14.25" customHeight="1" thickBot="1">
      <c r="A25" s="32" t="s">
        <v>61</v>
      </c>
      <c r="B25" s="34" t="s">
        <v>62</v>
      </c>
      <c r="C25" s="24" t="s">
        <v>63</v>
      </c>
      <c r="D25" s="25"/>
      <c r="E25" s="26" t="s">
        <v>19</v>
      </c>
      <c r="F25" s="26">
        <v>42</v>
      </c>
      <c r="G25" s="27" t="s">
        <v>19</v>
      </c>
      <c r="H25" s="28">
        <v>42.7</v>
      </c>
      <c r="I25" s="28">
        <v>45.3</v>
      </c>
      <c r="J25" s="28"/>
      <c r="K25" s="28">
        <v>42.2</v>
      </c>
      <c r="L25" s="29">
        <f t="shared" si="0"/>
        <v>42</v>
      </c>
      <c r="M25" s="29">
        <f t="shared" si="1"/>
        <v>45.3</v>
      </c>
      <c r="N25" s="30">
        <f t="shared" si="2"/>
        <v>3.2999999999999972</v>
      </c>
      <c r="O25" s="30">
        <f t="shared" si="3"/>
        <v>43.05</v>
      </c>
      <c r="P25" s="13">
        <f t="shared" si="4"/>
        <v>7.8571428571428514E-2</v>
      </c>
      <c r="Q25" s="36">
        <f t="shared" ref="Q25" si="15">((O25/O26)-1)*1</f>
        <v>5.4542728635682165</v>
      </c>
    </row>
    <row r="26" spans="1:17" ht="14.25" customHeight="1" thickBot="1">
      <c r="A26" s="33"/>
      <c r="B26" s="33"/>
      <c r="C26" s="24" t="s">
        <v>20</v>
      </c>
      <c r="D26" s="25" t="s">
        <v>64</v>
      </c>
      <c r="E26" s="26">
        <v>4.99</v>
      </c>
      <c r="F26" s="26">
        <v>5</v>
      </c>
      <c r="G26" s="27" t="s">
        <v>19</v>
      </c>
      <c r="H26" s="28">
        <v>9.7799999999999994</v>
      </c>
      <c r="I26" s="28">
        <v>12.25</v>
      </c>
      <c r="J26" s="28">
        <v>3</v>
      </c>
      <c r="K26" s="28">
        <v>5</v>
      </c>
      <c r="L26" s="29">
        <f t="shared" si="0"/>
        <v>3</v>
      </c>
      <c r="M26" s="29">
        <f t="shared" si="1"/>
        <v>12.25</v>
      </c>
      <c r="N26" s="30">
        <f t="shared" si="2"/>
        <v>9.25</v>
      </c>
      <c r="O26" s="30">
        <f t="shared" si="3"/>
        <v>6.669999999999999</v>
      </c>
      <c r="P26" s="14">
        <f t="shared" si="4"/>
        <v>3.083333333333333</v>
      </c>
      <c r="Q26" s="37"/>
    </row>
    <row r="27" spans="1:17" ht="14.25" customHeight="1" thickBot="1">
      <c r="A27" s="32" t="s">
        <v>65</v>
      </c>
      <c r="B27" s="34" t="s">
        <v>66</v>
      </c>
      <c r="C27" s="24" t="s">
        <v>67</v>
      </c>
      <c r="D27" s="25"/>
      <c r="E27" s="26">
        <v>22.56</v>
      </c>
      <c r="F27" s="26">
        <v>19</v>
      </c>
      <c r="G27" s="27">
        <v>17.989999999999998</v>
      </c>
      <c r="H27" s="28">
        <v>26.54</v>
      </c>
      <c r="I27" s="28">
        <v>24.2</v>
      </c>
      <c r="J27" s="28"/>
      <c r="K27" s="28">
        <v>21.24</v>
      </c>
      <c r="L27" s="29">
        <f t="shared" si="0"/>
        <v>17.989999999999998</v>
      </c>
      <c r="M27" s="29">
        <f t="shared" si="1"/>
        <v>26.54</v>
      </c>
      <c r="N27" s="30">
        <f t="shared" si="2"/>
        <v>8.5500000000000007</v>
      </c>
      <c r="O27" s="30">
        <f t="shared" si="3"/>
        <v>21.921666666666667</v>
      </c>
      <c r="P27" s="13">
        <f t="shared" si="4"/>
        <v>0.47526403557531971</v>
      </c>
      <c r="Q27" s="36">
        <f t="shared" ref="Q27" si="16">((O27/O28)-1)*1</f>
        <v>4.4146671371442006</v>
      </c>
    </row>
    <row r="28" spans="1:17" ht="14.25" customHeight="1" thickBot="1">
      <c r="A28" s="33"/>
      <c r="B28" s="33"/>
      <c r="C28" s="24" t="s">
        <v>20</v>
      </c>
      <c r="D28" s="25" t="s">
        <v>68</v>
      </c>
      <c r="E28" s="26">
        <v>2.99</v>
      </c>
      <c r="F28" s="26">
        <v>3</v>
      </c>
      <c r="G28" s="27">
        <v>1.99</v>
      </c>
      <c r="H28" s="28">
        <v>9.1199999999999992</v>
      </c>
      <c r="I28" s="28">
        <v>6.25</v>
      </c>
      <c r="J28" s="28">
        <v>2</v>
      </c>
      <c r="K28" s="28">
        <v>2.99</v>
      </c>
      <c r="L28" s="29">
        <f t="shared" si="0"/>
        <v>1.99</v>
      </c>
      <c r="M28" s="29">
        <f t="shared" si="1"/>
        <v>9.1199999999999992</v>
      </c>
      <c r="N28" s="30">
        <f t="shared" si="2"/>
        <v>7.129999999999999</v>
      </c>
      <c r="O28" s="30">
        <f t="shared" si="3"/>
        <v>4.0485714285714289</v>
      </c>
      <c r="P28" s="14">
        <f t="shared" si="4"/>
        <v>3.582914572864321</v>
      </c>
      <c r="Q28" s="37"/>
    </row>
    <row r="29" spans="1:17" ht="14.25" customHeight="1" thickBot="1">
      <c r="A29" s="32" t="s">
        <v>65</v>
      </c>
      <c r="B29" s="34" t="s">
        <v>69</v>
      </c>
      <c r="C29" s="24" t="s">
        <v>67</v>
      </c>
      <c r="D29" s="25"/>
      <c r="E29" s="26">
        <v>30.29</v>
      </c>
      <c r="F29" s="26">
        <v>28</v>
      </c>
      <c r="G29" s="27">
        <v>24.99</v>
      </c>
      <c r="H29" s="28">
        <v>35.630000000000003</v>
      </c>
      <c r="I29" s="28">
        <v>31.15</v>
      </c>
      <c r="J29" s="28"/>
      <c r="K29" s="28">
        <v>5.52</v>
      </c>
      <c r="L29" s="29">
        <f t="shared" si="0"/>
        <v>5.52</v>
      </c>
      <c r="M29" s="29">
        <f t="shared" si="1"/>
        <v>35.630000000000003</v>
      </c>
      <c r="N29" s="30">
        <f t="shared" si="2"/>
        <v>30.110000000000003</v>
      </c>
      <c r="O29" s="30">
        <f t="shared" si="3"/>
        <v>25.930000000000003</v>
      </c>
      <c r="P29" s="13">
        <f t="shared" si="4"/>
        <v>5.454710144927537</v>
      </c>
      <c r="Q29" s="36">
        <f t="shared" ref="Q29" si="17">((O29/O30)-1)*1</f>
        <v>3.6805054151624557</v>
      </c>
    </row>
    <row r="30" spans="1:17" ht="14.25" customHeight="1" thickBot="1">
      <c r="A30" s="33"/>
      <c r="B30" s="33"/>
      <c r="C30" s="24" t="s">
        <v>20</v>
      </c>
      <c r="D30" s="25" t="s">
        <v>70</v>
      </c>
      <c r="E30" s="26">
        <v>8</v>
      </c>
      <c r="F30" s="26">
        <v>3.99</v>
      </c>
      <c r="G30" s="27">
        <v>6.9</v>
      </c>
      <c r="H30" s="28">
        <v>6</v>
      </c>
      <c r="I30" s="28">
        <v>8.9</v>
      </c>
      <c r="J30" s="28">
        <v>2</v>
      </c>
      <c r="K30" s="28">
        <v>2.99</v>
      </c>
      <c r="L30" s="29">
        <f t="shared" si="0"/>
        <v>2</v>
      </c>
      <c r="M30" s="29">
        <f t="shared" si="1"/>
        <v>8.9</v>
      </c>
      <c r="N30" s="30">
        <f t="shared" si="2"/>
        <v>6.9</v>
      </c>
      <c r="O30" s="30">
        <f t="shared" si="3"/>
        <v>5.54</v>
      </c>
      <c r="P30" s="14">
        <f t="shared" si="4"/>
        <v>3.45</v>
      </c>
      <c r="Q30" s="37"/>
    </row>
    <row r="31" spans="1:17" ht="14.25" customHeight="1" thickBot="1">
      <c r="A31" s="32" t="s">
        <v>71</v>
      </c>
      <c r="B31" s="34" t="s">
        <v>72</v>
      </c>
      <c r="C31" s="24" t="s">
        <v>73</v>
      </c>
      <c r="D31" s="25"/>
      <c r="E31" s="26">
        <v>21.85</v>
      </c>
      <c r="F31" s="26">
        <v>20</v>
      </c>
      <c r="G31" s="27">
        <v>20.57</v>
      </c>
      <c r="H31" s="28">
        <v>25.71</v>
      </c>
      <c r="I31" s="28">
        <v>23.1</v>
      </c>
      <c r="J31" s="28">
        <v>20</v>
      </c>
      <c r="K31" s="28">
        <v>20.57</v>
      </c>
      <c r="L31" s="29">
        <f t="shared" si="0"/>
        <v>20</v>
      </c>
      <c r="M31" s="29">
        <f t="shared" si="1"/>
        <v>25.71</v>
      </c>
      <c r="N31" s="30">
        <f t="shared" si="2"/>
        <v>5.7100000000000009</v>
      </c>
      <c r="O31" s="30">
        <f t="shared" si="3"/>
        <v>21.685714285714283</v>
      </c>
      <c r="P31" s="13">
        <f t="shared" si="4"/>
        <v>0.28550000000000009</v>
      </c>
      <c r="Q31" s="36">
        <f t="shared" ref="Q31" si="18">((O31/O32)-1)*1</f>
        <v>2.446866485013623</v>
      </c>
    </row>
    <row r="32" spans="1:17" ht="14.25" customHeight="1" thickBot="1">
      <c r="A32" s="33"/>
      <c r="B32" s="33"/>
      <c r="C32" s="24" t="s">
        <v>20</v>
      </c>
      <c r="D32" s="25" t="s">
        <v>74</v>
      </c>
      <c r="E32" s="26">
        <v>7</v>
      </c>
      <c r="F32" s="26">
        <v>4.99</v>
      </c>
      <c r="G32" s="27">
        <v>4.99</v>
      </c>
      <c r="H32" s="28">
        <v>11.47</v>
      </c>
      <c r="I32" s="28">
        <v>6.6</v>
      </c>
      <c r="J32" s="28">
        <v>5</v>
      </c>
      <c r="K32" s="28">
        <v>3.99</v>
      </c>
      <c r="L32" s="29">
        <f t="shared" si="0"/>
        <v>3.99</v>
      </c>
      <c r="M32" s="29">
        <f t="shared" si="1"/>
        <v>11.47</v>
      </c>
      <c r="N32" s="30">
        <f t="shared" si="2"/>
        <v>7.48</v>
      </c>
      <c r="O32" s="30">
        <f t="shared" si="3"/>
        <v>6.2914285714285727</v>
      </c>
      <c r="P32" s="14">
        <f t="shared" si="4"/>
        <v>1.8746867167919801</v>
      </c>
      <c r="Q32" s="37"/>
    </row>
    <row r="33" spans="1:17" ht="14.25" customHeight="1" thickBot="1">
      <c r="A33" s="35" t="s">
        <v>75</v>
      </c>
      <c r="B33" s="34" t="s">
        <v>76</v>
      </c>
      <c r="C33" s="24" t="s">
        <v>77</v>
      </c>
      <c r="D33" s="25"/>
      <c r="E33" s="26">
        <v>25.96</v>
      </c>
      <c r="F33" s="26">
        <v>24</v>
      </c>
      <c r="G33" s="27">
        <v>24.43</v>
      </c>
      <c r="H33" s="28" t="s">
        <v>19</v>
      </c>
      <c r="I33" s="28">
        <v>27.25</v>
      </c>
      <c r="J33" s="28">
        <v>20</v>
      </c>
      <c r="K33" s="28">
        <v>27.49</v>
      </c>
      <c r="L33" s="29">
        <f t="shared" si="0"/>
        <v>20</v>
      </c>
      <c r="M33" s="29">
        <f t="shared" si="1"/>
        <v>27.49</v>
      </c>
      <c r="N33" s="30">
        <f t="shared" si="2"/>
        <v>7.4899999999999984</v>
      </c>
      <c r="O33" s="30">
        <f t="shared" si="3"/>
        <v>24.855</v>
      </c>
      <c r="P33" s="13">
        <f t="shared" si="4"/>
        <v>0.37449999999999983</v>
      </c>
      <c r="Q33" s="36">
        <f t="shared" ref="Q33" si="19">((O33/O34)-1)*1</f>
        <v>1.3305203938115331</v>
      </c>
    </row>
    <row r="34" spans="1:17" ht="13.5" customHeight="1" thickBot="1">
      <c r="A34" s="33"/>
      <c r="B34" s="33"/>
      <c r="C34" s="24" t="s">
        <v>20</v>
      </c>
      <c r="D34" s="25" t="s">
        <v>78</v>
      </c>
      <c r="E34" s="26">
        <v>12</v>
      </c>
      <c r="F34" s="26">
        <v>15</v>
      </c>
      <c r="G34" s="27">
        <v>7.81</v>
      </c>
      <c r="H34" s="28">
        <v>9.18</v>
      </c>
      <c r="I34" s="28" t="s">
        <v>19</v>
      </c>
      <c r="J34" s="28">
        <v>10</v>
      </c>
      <c r="K34" s="28">
        <v>10</v>
      </c>
      <c r="L34" s="29">
        <f t="shared" si="0"/>
        <v>7.81</v>
      </c>
      <c r="M34" s="29">
        <f t="shared" si="1"/>
        <v>15</v>
      </c>
      <c r="N34" s="30">
        <f t="shared" si="2"/>
        <v>7.19</v>
      </c>
      <c r="O34" s="30">
        <f t="shared" si="3"/>
        <v>10.665000000000001</v>
      </c>
      <c r="P34" s="14">
        <f t="shared" si="4"/>
        <v>0.9206145966709347</v>
      </c>
      <c r="Q34" s="37"/>
    </row>
    <row r="35" spans="1:17" ht="14.25" customHeight="1" thickBot="1">
      <c r="A35" s="35" t="s">
        <v>79</v>
      </c>
      <c r="B35" s="34" t="s">
        <v>80</v>
      </c>
      <c r="C35" s="24" t="s">
        <v>81</v>
      </c>
      <c r="D35" s="25"/>
      <c r="E35" s="26">
        <v>16.920000000000002</v>
      </c>
      <c r="F35" s="26">
        <v>15.88</v>
      </c>
      <c r="G35" s="27">
        <v>14.9</v>
      </c>
      <c r="H35" s="28">
        <v>18.510000000000002</v>
      </c>
      <c r="I35" s="28">
        <v>17.2</v>
      </c>
      <c r="J35" s="28">
        <v>15</v>
      </c>
      <c r="K35" s="28">
        <v>15.92</v>
      </c>
      <c r="L35" s="29">
        <f t="shared" si="0"/>
        <v>14.9</v>
      </c>
      <c r="M35" s="29">
        <f t="shared" si="1"/>
        <v>18.510000000000002</v>
      </c>
      <c r="N35" s="30">
        <f t="shared" si="2"/>
        <v>3.6100000000000012</v>
      </c>
      <c r="O35" s="30">
        <f t="shared" si="3"/>
        <v>16.332857142857144</v>
      </c>
      <c r="P35" s="13">
        <f t="shared" si="4"/>
        <v>0.24228187919463084</v>
      </c>
      <c r="Q35" s="36">
        <f t="shared" ref="Q35" si="20">((O35/O36)-1)*1</f>
        <v>1.1434195725534311</v>
      </c>
    </row>
    <row r="36" spans="1:17" ht="14.25" customHeight="1" thickBot="1">
      <c r="A36" s="33"/>
      <c r="B36" s="33"/>
      <c r="C36" s="24" t="s">
        <v>20</v>
      </c>
      <c r="D36" s="25" t="s">
        <v>82</v>
      </c>
      <c r="E36" s="26" t="s">
        <v>19</v>
      </c>
      <c r="F36" s="26">
        <v>8</v>
      </c>
      <c r="G36" s="27">
        <v>6.19</v>
      </c>
      <c r="H36" s="28">
        <v>8.7799999999999994</v>
      </c>
      <c r="I36" s="28">
        <v>7.75</v>
      </c>
      <c r="J36" s="28">
        <v>5</v>
      </c>
      <c r="K36" s="28">
        <v>10</v>
      </c>
      <c r="L36" s="29">
        <f t="shared" si="0"/>
        <v>5</v>
      </c>
      <c r="M36" s="29">
        <f t="shared" si="1"/>
        <v>10</v>
      </c>
      <c r="N36" s="30">
        <f t="shared" si="2"/>
        <v>5</v>
      </c>
      <c r="O36" s="30">
        <f t="shared" si="3"/>
        <v>7.62</v>
      </c>
      <c r="P36" s="14">
        <f t="shared" si="4"/>
        <v>1</v>
      </c>
      <c r="Q36" s="37"/>
    </row>
    <row r="37" spans="1:17" ht="14.25" customHeight="1" thickBot="1">
      <c r="A37" s="32" t="s">
        <v>83</v>
      </c>
      <c r="B37" s="34" t="s">
        <v>84</v>
      </c>
      <c r="C37" s="24" t="s">
        <v>85</v>
      </c>
      <c r="D37" s="25"/>
      <c r="E37" s="26"/>
      <c r="F37" s="26">
        <v>9.9</v>
      </c>
      <c r="G37" s="27" t="s">
        <v>19</v>
      </c>
      <c r="H37" s="28">
        <v>10.1</v>
      </c>
      <c r="I37" s="28">
        <v>10.8</v>
      </c>
      <c r="J37" s="28"/>
      <c r="K37" s="28">
        <v>9.9499999999999993</v>
      </c>
      <c r="L37" s="29">
        <f t="shared" si="0"/>
        <v>9.9</v>
      </c>
      <c r="M37" s="29">
        <f t="shared" si="1"/>
        <v>10.8</v>
      </c>
      <c r="N37" s="30">
        <f t="shared" si="2"/>
        <v>0.90000000000000036</v>
      </c>
      <c r="O37" s="30">
        <f t="shared" si="3"/>
        <v>10.1875</v>
      </c>
      <c r="P37" s="13">
        <f t="shared" si="4"/>
        <v>9.090909090909105E-2</v>
      </c>
      <c r="Q37" s="36">
        <f t="shared" ref="Q37" si="21">((O37/O38)-1)*1</f>
        <v>0.75646551724137945</v>
      </c>
    </row>
    <row r="38" spans="1:17" ht="14.25" customHeight="1" thickBot="1">
      <c r="A38" s="33"/>
      <c r="B38" s="33"/>
      <c r="C38" s="24" t="s">
        <v>20</v>
      </c>
      <c r="D38" s="25" t="s">
        <v>86</v>
      </c>
      <c r="E38" s="26" t="s">
        <v>19</v>
      </c>
      <c r="F38" s="26">
        <v>6</v>
      </c>
      <c r="G38" s="27" t="s">
        <v>19</v>
      </c>
      <c r="H38" s="28" t="s">
        <v>19</v>
      </c>
      <c r="I38" s="28" t="s">
        <v>19</v>
      </c>
      <c r="J38" s="28">
        <v>5</v>
      </c>
      <c r="K38" s="28">
        <v>6.4</v>
      </c>
      <c r="L38" s="29">
        <f t="shared" si="0"/>
        <v>5</v>
      </c>
      <c r="M38" s="29">
        <f t="shared" si="1"/>
        <v>6.4</v>
      </c>
      <c r="N38" s="30">
        <f t="shared" si="2"/>
        <v>1.4000000000000004</v>
      </c>
      <c r="O38" s="30">
        <f t="shared" si="3"/>
        <v>5.8</v>
      </c>
      <c r="P38" s="14">
        <f t="shared" si="4"/>
        <v>0.28000000000000003</v>
      </c>
      <c r="Q38" s="37"/>
    </row>
    <row r="39" spans="1:17" ht="14.25" customHeight="1">
      <c r="A39" s="7"/>
      <c r="B39" s="7"/>
      <c r="C39" s="8"/>
    </row>
    <row r="40" spans="1:17" ht="14.25" customHeight="1">
      <c r="B40" s="9" t="s">
        <v>87</v>
      </c>
    </row>
    <row r="41" spans="1:17" ht="14.25" customHeight="1"/>
    <row r="42" spans="1:17" ht="14.25" customHeight="1"/>
    <row r="43" spans="1:17" ht="14.25" customHeight="1"/>
    <row r="44" spans="1:17" ht="14.25" customHeight="1"/>
    <row r="45" spans="1:17" ht="14.25" customHeight="1"/>
    <row r="46" spans="1:17" ht="14.25" customHeight="1"/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5">
    <mergeCell ref="A37:A38"/>
    <mergeCell ref="B37:B38"/>
    <mergeCell ref="Q37:Q38"/>
    <mergeCell ref="A29:A30"/>
    <mergeCell ref="A27:A28"/>
    <mergeCell ref="A33:A34"/>
    <mergeCell ref="A31:A32"/>
    <mergeCell ref="B29:B30"/>
    <mergeCell ref="B33:B34"/>
    <mergeCell ref="B31:B32"/>
    <mergeCell ref="Q29:Q30"/>
    <mergeCell ref="A1:K1"/>
    <mergeCell ref="Q35:Q36"/>
    <mergeCell ref="Q33:Q34"/>
    <mergeCell ref="Q15:Q16"/>
    <mergeCell ref="Q13:Q14"/>
    <mergeCell ref="Q17:Q18"/>
    <mergeCell ref="Q19:Q20"/>
    <mergeCell ref="Q31:Q32"/>
    <mergeCell ref="A35:A36"/>
    <mergeCell ref="B35:B36"/>
    <mergeCell ref="A3:A4"/>
    <mergeCell ref="B3:B4"/>
    <mergeCell ref="Q11:Q12"/>
    <mergeCell ref="Q5:Q6"/>
    <mergeCell ref="Q3:Q4"/>
    <mergeCell ref="Q9:Q10"/>
    <mergeCell ref="Q7:Q8"/>
    <mergeCell ref="Q21:Q22"/>
    <mergeCell ref="Q25:Q26"/>
    <mergeCell ref="Q23:Q24"/>
    <mergeCell ref="Q27:Q28"/>
    <mergeCell ref="A19:A20"/>
    <mergeCell ref="B25:B26"/>
    <mergeCell ref="B27:B28"/>
    <mergeCell ref="A13:A14"/>
    <mergeCell ref="B19:B20"/>
    <mergeCell ref="A15:A16"/>
    <mergeCell ref="B13:B14"/>
    <mergeCell ref="B15:B16"/>
    <mergeCell ref="B21:B22"/>
    <mergeCell ref="B23:B24"/>
    <mergeCell ref="A23:A24"/>
    <mergeCell ref="A25:A26"/>
    <mergeCell ref="A21:A22"/>
    <mergeCell ref="A5:A6"/>
    <mergeCell ref="B7:B8"/>
    <mergeCell ref="B5:B6"/>
    <mergeCell ref="A7:A8"/>
    <mergeCell ref="A17:A18"/>
    <mergeCell ref="B17:B18"/>
    <mergeCell ref="B11:B12"/>
    <mergeCell ref="B9:B10"/>
    <mergeCell ref="A11:A12"/>
    <mergeCell ref="A9:A1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21"/>
  <sheetViews>
    <sheetView workbookViewId="0">
      <selection activeCell="F12" sqref="F12"/>
    </sheetView>
  </sheetViews>
  <sheetFormatPr defaultRowHeight="15"/>
  <cols>
    <col min="4" max="4" width="27" bestFit="1" customWidth="1"/>
    <col min="5" max="5" width="27.42578125" bestFit="1" customWidth="1"/>
    <col min="6" max="6" width="19.7109375" bestFit="1" customWidth="1"/>
    <col min="7" max="7" width="18.28515625" bestFit="1" customWidth="1"/>
    <col min="8" max="8" width="19.28515625" bestFit="1" customWidth="1"/>
    <col min="9" max="9" width="14.28515625" bestFit="1" customWidth="1"/>
  </cols>
  <sheetData>
    <row r="4" spans="4:9" ht="15.75" thickBot="1"/>
    <row r="5" spans="4:9" ht="16.5" thickBot="1">
      <c r="D5" s="17" t="s">
        <v>88</v>
      </c>
      <c r="E5" s="17" t="s">
        <v>89</v>
      </c>
      <c r="F5" s="17" t="s">
        <v>90</v>
      </c>
      <c r="G5" s="17" t="s">
        <v>91</v>
      </c>
      <c r="H5" s="17" t="s">
        <v>94</v>
      </c>
      <c r="I5" s="17" t="s">
        <v>92</v>
      </c>
    </row>
    <row r="6" spans="4:9" ht="14.45" customHeight="1" thickBot="1">
      <c r="D6" s="18" t="s">
        <v>49</v>
      </c>
      <c r="E6" s="19" t="s">
        <v>50</v>
      </c>
      <c r="F6" s="20">
        <v>7</v>
      </c>
      <c r="G6" s="20">
        <v>47.28</v>
      </c>
      <c r="H6" s="20">
        <v>21.735714285714288</v>
      </c>
      <c r="I6" s="21">
        <v>5.7542857142857144</v>
      </c>
    </row>
    <row r="7" spans="4:9" ht="14.45" customHeight="1" thickBot="1">
      <c r="D7" s="18" t="s">
        <v>65</v>
      </c>
      <c r="E7" s="19" t="s">
        <v>69</v>
      </c>
      <c r="F7" s="20">
        <v>5.52</v>
      </c>
      <c r="G7" s="20">
        <v>35.630000000000003</v>
      </c>
      <c r="H7" s="20">
        <v>25.930000000000003</v>
      </c>
      <c r="I7" s="21">
        <v>5.454710144927537</v>
      </c>
    </row>
    <row r="8" spans="4:9">
      <c r="D8" s="15"/>
      <c r="E8" s="15"/>
      <c r="F8" s="15"/>
    </row>
    <row r="9" spans="4:9">
      <c r="F9" s="15"/>
      <c r="G9" s="15"/>
      <c r="H9" s="15"/>
    </row>
    <row r="10" spans="4:9">
      <c r="G10" s="15"/>
      <c r="H10" s="15"/>
    </row>
    <row r="13" spans="4:9" ht="15.75" thickBot="1"/>
    <row r="14" spans="4:9" ht="16.5" thickBot="1">
      <c r="D14" s="17" t="s">
        <v>88</v>
      </c>
      <c r="E14" s="17" t="s">
        <v>89</v>
      </c>
      <c r="F14" s="17" t="s">
        <v>90</v>
      </c>
      <c r="G14" s="17" t="s">
        <v>91</v>
      </c>
      <c r="H14" s="17" t="s">
        <v>94</v>
      </c>
      <c r="I14" s="17" t="s">
        <v>92</v>
      </c>
    </row>
    <row r="15" spans="4:9" ht="15.75" thickBot="1">
      <c r="D15" s="18" t="s">
        <v>26</v>
      </c>
      <c r="E15" s="19" t="s">
        <v>27</v>
      </c>
      <c r="F15" s="20">
        <v>2.5</v>
      </c>
      <c r="G15" s="20">
        <v>15.29</v>
      </c>
      <c r="H15" s="20">
        <v>6.2033333333333331</v>
      </c>
      <c r="I15" s="22">
        <v>5.1159999999999997</v>
      </c>
    </row>
    <row r="16" spans="4:9" ht="14.45" customHeight="1" thickBot="1">
      <c r="D16" s="18" t="s">
        <v>65</v>
      </c>
      <c r="E16" s="19" t="s">
        <v>66</v>
      </c>
      <c r="F16" s="20">
        <v>1.99</v>
      </c>
      <c r="G16" s="20">
        <v>9.1199999999999992</v>
      </c>
      <c r="H16" s="20">
        <v>4.0485714285714289</v>
      </c>
      <c r="I16" s="22">
        <v>3.582914572864321</v>
      </c>
    </row>
    <row r="17" spans="4:9" ht="15.75" thickBot="1">
      <c r="D17" s="18" t="s">
        <v>65</v>
      </c>
      <c r="E17" s="19" t="s">
        <v>69</v>
      </c>
      <c r="F17" s="20">
        <v>2</v>
      </c>
      <c r="G17" s="20">
        <v>8.9</v>
      </c>
      <c r="H17" s="20">
        <v>5.54</v>
      </c>
      <c r="I17" s="22">
        <v>3.45</v>
      </c>
    </row>
    <row r="18" spans="4:9" ht="15.75" thickBot="1">
      <c r="D18" s="18" t="s">
        <v>61</v>
      </c>
      <c r="E18" s="19" t="s">
        <v>62</v>
      </c>
      <c r="F18" s="20">
        <v>3</v>
      </c>
      <c r="G18" s="20">
        <v>12.25</v>
      </c>
      <c r="H18" s="20">
        <v>6.669999999999999</v>
      </c>
      <c r="I18" s="22">
        <v>3.083333333333333</v>
      </c>
    </row>
    <row r="19" spans="4:9">
      <c r="G19" s="16"/>
    </row>
    <row r="20" spans="4:9">
      <c r="I20" s="16"/>
    </row>
    <row r="21" spans="4:9">
      <c r="I21" s="1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geral</vt:lpstr>
      <vt:lpstr>Análise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peixoto</dc:creator>
  <cp:lastModifiedBy>geova</cp:lastModifiedBy>
  <dcterms:created xsi:type="dcterms:W3CDTF">2020-10-21T00:14:03Z</dcterms:created>
  <dcterms:modified xsi:type="dcterms:W3CDTF">2021-04-22T14:47:41Z</dcterms:modified>
</cp:coreProperties>
</file>